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Свод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<sst xmlns="http://schemas.openxmlformats.org/spreadsheetml/2006/main" count="33" uniqueCount="33">
  <si>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муниципальной программы</t>
  </si>
  <si>
    <t>№ п/п</t>
  </si>
  <si>
    <t>% исполнения</t>
  </si>
  <si>
    <t>ИТОГО:</t>
  </si>
  <si>
    <t xml:space="preserve">Муниципальная программа «Культура муниципального образования «Тереньгульский район» </t>
  </si>
  <si>
    <t>Муниципальная программа «Развитие муниципального управления в муниципальном образовании «Тереньгульский район»</t>
  </si>
  <si>
    <t>Муниципальная программа «Содержание и развитие системы образования муниципального образования «Тереньгульский район»</t>
  </si>
  <si>
    <t>Муниципальная программа «Развитие физической культуры и спорта в муниципальном образовании «Тереньгульский район»</t>
  </si>
  <si>
    <t>Муниципальная программа «Развитие малого и среднего предпринимательства в муниципальном образовании «Тереньгульский район» Ульяновской области</t>
  </si>
  <si>
    <t xml:space="preserve">Муниципальная программа «Комплексные меры по профилактике правонарушений, противодействию злоупотреблению алкоголем, наркотиками, курительными смесями и их незаконному обороту на территории муниципального образования «Тереньгульский район» </t>
  </si>
  <si>
    <t xml:space="preserve">Муниципальная программа «Противодействие коррупции в муниципальном образовании «Тереньгульский район» 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</si>
  <si>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«Тереньгульский район» </t>
  </si>
  <si>
    <t>Муниципальная программа «Безопасные и качественные дороги муниципального образования «Тереньгульский район» Ульяновской области»</t>
  </si>
  <si>
    <t xml:space="preserve">Муниципальная программа «Развитие жилищно-коммунального хозяйства в муниципальном образовании «Тереньгульский район» </t>
  </si>
  <si>
    <t>Муниципальная программа «Обеспечение жильём молодых семей» муниципального образования «Тереньгульский район»</t>
  </si>
  <si>
    <t xml:space="preserve">Муниципальная программа «Муниципальное управление» </t>
  </si>
  <si>
    <t>Муниципальная программа «Материально-техническое обеспечение деятельности органов местного самоуправления муниципального образования «Тереньгульский район»</t>
  </si>
  <si>
    <t xml:space="preserve">Муниципальная программа «Управление муниципальным имуществом и регулирование земельных отношений муниципального образования «Тереньгульский район» Ульяновской области </t>
  </si>
  <si>
    <t xml:space="preserve">Муниципальная программа «Забота» </t>
  </si>
  <si>
    <t>2021 год тыс.руб. (уточненный план)</t>
  </si>
  <si>
    <t>2021 год тыс.руб. (факт)</t>
  </si>
  <si>
    <t>Муниципальная программа «Здоровый муниципалитет» муниципального образования "Тереньгульский район"</t>
  </si>
  <si>
    <t>Муниципальная программа «Управление муниципальными финансами муниципального образования «Тереньгульский район» Ульяновской области</t>
  </si>
  <si>
    <t xml:space="preserve">Муниципальная программа «Развитие туризма на территории муниципального образования «Тереньгульский район» </t>
  </si>
  <si>
    <t>Муниципальная программа «Гражданское общество и государственная национальная политика на территории муниципального образования «Тереньгульский район»</t>
  </si>
  <si>
    <t xml:space="preserve">Муниципальная программа «Развитие информационного общества, использование информационных и телекоммуникационных технологий, снижение административных барьеров, оптимизация и повышение качества предоставления муниципальных услуг органами местного самоуправления муниципального образования «Тереньгульский район» </t>
  </si>
  <si>
    <t>Муниципальная программа "Организация и осуществление мероприятий по гражданской обороне, защите населения и территорий муниципального образования "Тереньгульский район" от чрезвычайных ситуаций природного и техногенного характера"</t>
  </si>
  <si>
    <t>Муниципальная программа "Развитие личных подсобных хозяйств на территории муниципального образования "Тереньгульский район"</t>
  </si>
  <si>
    <t>Муниципальная программа «Защита прав потребителей в муниципальном образовании "Тереньгульский район» Ульяновской области</t>
  </si>
  <si>
    <t>Муниципальная программа «Молодежь»</t>
  </si>
  <si>
    <t>Муниципальная программа «Комплексное развитие сельских территорий в  муниципальном образовании «Тереньгульский район»</t>
  </si>
  <si>
    <t>Основные параметры реализации муниципальных программ                                                                                      по итогам I полугодия 2021 года в МО "Тереньгульский район"</t>
  </si>
  <si>
    <t>Не освоение за I полугодие 2021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</si>
</sst>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b/>
      <sz val="13"/>
      <name val="PT Astra Serif"/>
      <family val="1"/>
    </font>
    <font>
      <sz val="13"/>
      <name val="PT Astra Serif"/>
      <family val="1"/>
    </font>
    <font>
      <sz val="13"/>
      <color indexed="8"/>
      <name val="PT Astra Serif"/>
      <family val="1"/>
    </font>
    <font>
      <b/>
      <sz val="18"/>
      <name val="PT Astra Serif"/>
      <family val="1"/>
    </font>
    <font>
      <sz val="12"/>
      <name val="PT Astra Serif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 shrinkToFit="1"/>
    </xf>
    <xf numFmtId="18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83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 shrinkToFit="1"/>
    </xf>
    <xf numFmtId="0" fontId="4" fillId="0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8" sqref="A28"/>
    </sheetView>
  </sheetViews>
  <sheetFormatPr defaultColWidth="9.140625" defaultRowHeight="12.75"/>
  <cols>
    <col min="1" max="1" width="4.00390625" style="2" customWidth="1"/>
    <col min="2" max="2" width="43.28125" style="7" customWidth="1"/>
    <col min="3" max="3" width="18.7109375" style="2" customWidth="1"/>
    <col min="4" max="4" width="11.7109375" style="2" customWidth="1"/>
    <col min="5" max="5" width="12.57421875" style="2" customWidth="1"/>
    <col min="6" max="6" width="12.00390625" style="2" customWidth="1"/>
    <col min="7" max="7" width="9.140625" style="2" customWidth="1"/>
    <col min="8" max="8" width="11.8515625" style="2" customWidth="1"/>
    <col min="9" max="9" width="13.57421875" style="2" customWidth="1"/>
    <col min="10" max="14" width="9.140625" style="2" customWidth="1"/>
    <col min="15" max="15" width="25.00390625" style="2" customWidth="1"/>
    <col min="16" max="16" width="9.8515625" style="2" bestFit="1" customWidth="1"/>
    <col min="17" max="16384" width="9.140625" style="2" customWidth="1"/>
  </cols>
  <sheetData>
    <row r="1" spans="1:6" ht="51" customHeight="1">
      <c r="A1" s="11" t="s">
        <v>31</v>
      </c>
      <c r="B1" s="11"/>
      <c r="C1" s="11"/>
      <c r="D1" s="11"/>
      <c r="E1" s="11"/>
      <c r="F1" s="11"/>
    </row>
    <row r="2" spans="1:6" ht="81" customHeight="1">
      <c r="A2" s="3" t="s">
        <v>1</v>
      </c>
      <c r="B2" s="3" t="s">
        <v>0</v>
      </c>
      <c r="C2" s="4" t="s">
        <v>19</v>
      </c>
      <c r="D2" s="4" t="s">
        <v>20</v>
      </c>
      <c r="E2" s="9" t="s">
        <v>32</v>
      </c>
      <c r="F2" s="4" t="s">
        <v>2</v>
      </c>
    </row>
    <row r="3" spans="1:6" ht="81" customHeight="1" hidden="1">
      <c r="A3" s="3"/>
      <c r="B3" s="3"/>
      <c r="C3" s="4"/>
      <c r="D3" s="4"/>
      <c r="E3" s="4"/>
      <c r="F3" s="4"/>
    </row>
    <row r="4" spans="1:6" ht="50.25" customHeight="1">
      <c r="A4" s="1">
        <v>1</v>
      </c>
      <c r="B4" s="5" t="s">
        <v>4</v>
      </c>
      <c r="C4" s="1">
        <f>22090.4</f>
        <v>22090.4</v>
      </c>
      <c r="D4" s="1">
        <f>13671.4</f>
        <v>13671.4</v>
      </c>
      <c r="E4" s="1">
        <f>C4-D4</f>
        <v>8419.000000000002</v>
      </c>
      <c r="F4" s="6">
        <f>D4*100/C4</f>
        <v>61.88842212001593</v>
      </c>
    </row>
    <row r="5" spans="1:6" ht="69" customHeight="1">
      <c r="A5" s="1">
        <v>2</v>
      </c>
      <c r="B5" s="5" t="s">
        <v>5</v>
      </c>
      <c r="C5" s="1">
        <f>10+220+8.5+15+14</f>
        <v>267.5</v>
      </c>
      <c r="D5" s="1">
        <f>1.4</f>
        <v>1.4</v>
      </c>
      <c r="E5" s="1">
        <f aca="true" t="shared" si="0" ref="E5:E29">C5-D5</f>
        <v>266.1</v>
      </c>
      <c r="F5" s="6">
        <f aca="true" t="shared" si="1" ref="F5:F29">D5*100/C5</f>
        <v>0.5233644859813084</v>
      </c>
    </row>
    <row r="6" spans="1:6" ht="67.5" customHeight="1">
      <c r="A6" s="1">
        <v>3</v>
      </c>
      <c r="B6" s="5" t="s">
        <v>6</v>
      </c>
      <c r="C6" s="1">
        <f>78002.6+184</f>
        <v>78186.6</v>
      </c>
      <c r="D6" s="1">
        <f>45481.8+184</f>
        <v>45665.8</v>
      </c>
      <c r="E6" s="1">
        <f t="shared" si="0"/>
        <v>32520.800000000003</v>
      </c>
      <c r="F6" s="6">
        <f t="shared" si="1"/>
        <v>58.406171901579036</v>
      </c>
    </row>
    <row r="7" spans="1:6" ht="132.75" customHeight="1">
      <c r="A7" s="1">
        <v>4</v>
      </c>
      <c r="B7" s="5" t="s">
        <v>26</v>
      </c>
      <c r="C7" s="1">
        <f>21.5</f>
        <v>21.5</v>
      </c>
      <c r="D7" s="1"/>
      <c r="E7" s="1">
        <f t="shared" si="0"/>
        <v>21.5</v>
      </c>
      <c r="F7" s="6">
        <f t="shared" si="1"/>
        <v>0</v>
      </c>
    </row>
    <row r="8" spans="1:6" ht="66">
      <c r="A8" s="1">
        <v>5</v>
      </c>
      <c r="B8" s="5" t="s">
        <v>7</v>
      </c>
      <c r="C8" s="1">
        <f>150</f>
        <v>150</v>
      </c>
      <c r="D8" s="1">
        <f>71.7</f>
        <v>71.7</v>
      </c>
      <c r="E8" s="1">
        <f t="shared" si="0"/>
        <v>78.3</v>
      </c>
      <c r="F8" s="6">
        <f t="shared" si="1"/>
        <v>47.8</v>
      </c>
    </row>
    <row r="9" spans="1:16" ht="66">
      <c r="A9" s="1">
        <v>6</v>
      </c>
      <c r="B9" s="5" t="s">
        <v>27</v>
      </c>
      <c r="C9" s="1">
        <f>10</f>
        <v>10</v>
      </c>
      <c r="D9" s="1"/>
      <c r="E9" s="1"/>
      <c r="F9" s="6">
        <f t="shared" si="1"/>
        <v>0</v>
      </c>
      <c r="O9" s="8"/>
      <c r="P9" s="8"/>
    </row>
    <row r="10" spans="1:16" ht="33">
      <c r="A10" s="1">
        <v>7</v>
      </c>
      <c r="B10" s="5" t="s">
        <v>29</v>
      </c>
      <c r="C10" s="1">
        <f>25.5</f>
        <v>25.5</v>
      </c>
      <c r="D10" s="1">
        <f>5.9</f>
        <v>5.9</v>
      </c>
      <c r="E10" s="1">
        <f t="shared" si="0"/>
        <v>19.6</v>
      </c>
      <c r="F10" s="6">
        <f t="shared" si="1"/>
        <v>23.137254901960784</v>
      </c>
      <c r="O10" s="8"/>
      <c r="P10" s="8"/>
    </row>
    <row r="11" spans="1:6" ht="102" customHeight="1">
      <c r="A11" s="1">
        <v>8</v>
      </c>
      <c r="B11" s="10" t="s">
        <v>8</v>
      </c>
      <c r="C11" s="1">
        <f>355</f>
        <v>355</v>
      </c>
      <c r="D11" s="1">
        <f>5</f>
        <v>5</v>
      </c>
      <c r="E11" s="1">
        <f t="shared" si="0"/>
        <v>350</v>
      </c>
      <c r="F11" s="6">
        <f t="shared" si="1"/>
        <v>1.408450704225352</v>
      </c>
    </row>
    <row r="12" spans="1:6" ht="135" customHeight="1">
      <c r="A12" s="1">
        <v>9</v>
      </c>
      <c r="B12" s="10" t="s">
        <v>9</v>
      </c>
      <c r="C12" s="1">
        <f>100+10</f>
        <v>110</v>
      </c>
      <c r="D12" s="1">
        <f>6.8</f>
        <v>6.8</v>
      </c>
      <c r="E12" s="1">
        <f t="shared" si="0"/>
        <v>103.2</v>
      </c>
      <c r="F12" s="6">
        <f t="shared" si="1"/>
        <v>6.181818181818182</v>
      </c>
    </row>
    <row r="13" spans="1:6" ht="70.5" customHeight="1">
      <c r="A13" s="1">
        <v>10</v>
      </c>
      <c r="B13" s="10" t="s">
        <v>10</v>
      </c>
      <c r="C13" s="1">
        <f>8</f>
        <v>8</v>
      </c>
      <c r="D13" s="1"/>
      <c r="E13" s="1">
        <f t="shared" si="0"/>
        <v>8</v>
      </c>
      <c r="F13" s="6">
        <f t="shared" si="1"/>
        <v>0</v>
      </c>
    </row>
    <row r="14" spans="1:6" ht="82.5" customHeight="1">
      <c r="A14" s="1">
        <v>11</v>
      </c>
      <c r="B14" s="10" t="s">
        <v>11</v>
      </c>
      <c r="C14" s="1">
        <f>12</f>
        <v>12</v>
      </c>
      <c r="D14" s="1">
        <f>9.5</f>
        <v>9.5</v>
      </c>
      <c r="E14" s="1">
        <f t="shared" si="0"/>
        <v>2.5</v>
      </c>
      <c r="F14" s="6">
        <f t="shared" si="1"/>
        <v>79.16666666666667</v>
      </c>
    </row>
    <row r="15" spans="1:6" ht="185.25" customHeight="1">
      <c r="A15" s="1">
        <v>12</v>
      </c>
      <c r="B15" s="5" t="s">
        <v>25</v>
      </c>
      <c r="C15" s="1">
        <f>5.3+306.5+815.2+135</f>
        <v>1262</v>
      </c>
      <c r="D15" s="1">
        <f>52+406+52.8</f>
        <v>510.8</v>
      </c>
      <c r="E15" s="1">
        <f t="shared" si="0"/>
        <v>751.2</v>
      </c>
      <c r="F15" s="6">
        <f t="shared" si="1"/>
        <v>40.47543581616482</v>
      </c>
    </row>
    <row r="16" spans="1:6" ht="85.5" customHeight="1">
      <c r="A16" s="1">
        <v>13</v>
      </c>
      <c r="B16" s="5" t="s">
        <v>12</v>
      </c>
      <c r="C16" s="1">
        <f>9093.8</f>
        <v>9093.8</v>
      </c>
      <c r="D16" s="1">
        <f>2616.9</f>
        <v>2616.9</v>
      </c>
      <c r="E16" s="1">
        <f t="shared" si="0"/>
        <v>6476.9</v>
      </c>
      <c r="F16" s="6">
        <f t="shared" si="1"/>
        <v>28.776748993819968</v>
      </c>
    </row>
    <row r="17" spans="1:6" ht="83.25" customHeight="1">
      <c r="A17" s="1">
        <v>14</v>
      </c>
      <c r="B17" s="10" t="s">
        <v>24</v>
      </c>
      <c r="C17" s="1">
        <f>84</f>
        <v>84</v>
      </c>
      <c r="D17" s="1">
        <f>56.8</f>
        <v>56.8</v>
      </c>
      <c r="E17" s="1">
        <f t="shared" si="0"/>
        <v>27.200000000000003</v>
      </c>
      <c r="F17" s="6">
        <f t="shared" si="1"/>
        <v>67.61904761904762</v>
      </c>
    </row>
    <row r="18" spans="1:6" ht="72" customHeight="1">
      <c r="A18" s="1">
        <v>15</v>
      </c>
      <c r="B18" s="10" t="s">
        <v>13</v>
      </c>
      <c r="C18" s="1">
        <f>472</f>
        <v>472</v>
      </c>
      <c r="D18" s="1">
        <f>12.1</f>
        <v>12.1</v>
      </c>
      <c r="E18" s="1">
        <f t="shared" si="0"/>
        <v>459.9</v>
      </c>
      <c r="F18" s="6">
        <f t="shared" si="1"/>
        <v>2.5635593220338984</v>
      </c>
    </row>
    <row r="19" spans="1:6" ht="66.75" customHeight="1">
      <c r="A19" s="1">
        <v>16</v>
      </c>
      <c r="B19" s="5" t="s">
        <v>28</v>
      </c>
      <c r="C19" s="6">
        <f>5</f>
        <v>5</v>
      </c>
      <c r="D19" s="6">
        <f>5</f>
        <v>5</v>
      </c>
      <c r="E19" s="1">
        <f t="shared" si="0"/>
        <v>0</v>
      </c>
      <c r="F19" s="6">
        <f t="shared" si="1"/>
        <v>100</v>
      </c>
    </row>
    <row r="20" spans="1:6" ht="82.5" customHeight="1">
      <c r="A20" s="1">
        <v>17</v>
      </c>
      <c r="B20" s="5" t="s">
        <v>22</v>
      </c>
      <c r="C20" s="1">
        <f>3734.4+12700.2</f>
        <v>16434.600000000002</v>
      </c>
      <c r="D20" s="1">
        <f>2546.7+5682</f>
        <v>8228.7</v>
      </c>
      <c r="E20" s="1">
        <f t="shared" si="0"/>
        <v>8205.900000000001</v>
      </c>
      <c r="F20" s="6">
        <f t="shared" si="1"/>
        <v>50.069365850096744</v>
      </c>
    </row>
    <row r="21" spans="1:6" ht="66" customHeight="1">
      <c r="A21" s="1">
        <v>18</v>
      </c>
      <c r="B21" s="5" t="s">
        <v>30</v>
      </c>
      <c r="C21" s="1">
        <f>1108.8</f>
        <v>1108.8</v>
      </c>
      <c r="D21" s="1">
        <f>1108.8</f>
        <v>1108.8</v>
      </c>
      <c r="E21" s="1">
        <f t="shared" si="0"/>
        <v>0</v>
      </c>
      <c r="F21" s="6">
        <f t="shared" si="1"/>
        <v>100</v>
      </c>
    </row>
    <row r="22" spans="1:6" ht="66.75" customHeight="1">
      <c r="A22" s="1">
        <v>19</v>
      </c>
      <c r="B22" s="5" t="s">
        <v>14</v>
      </c>
      <c r="C22" s="1">
        <f>1512</f>
        <v>1512</v>
      </c>
      <c r="D22" s="1"/>
      <c r="E22" s="1">
        <f t="shared" si="0"/>
        <v>1512</v>
      </c>
      <c r="F22" s="6">
        <f t="shared" si="1"/>
        <v>0</v>
      </c>
    </row>
    <row r="23" spans="1:6" ht="33.75" customHeight="1">
      <c r="A23" s="1">
        <v>20</v>
      </c>
      <c r="B23" s="5" t="s">
        <v>15</v>
      </c>
      <c r="C23" s="1">
        <f>937.2+10011.6+3580.7+152.5</f>
        <v>14682</v>
      </c>
      <c r="D23" s="1">
        <f>687.5+7200.1+1472.7+72.1</f>
        <v>9432.400000000001</v>
      </c>
      <c r="E23" s="1">
        <f t="shared" si="0"/>
        <v>5249.5999999999985</v>
      </c>
      <c r="F23" s="6">
        <f t="shared" si="1"/>
        <v>64.2446533169868</v>
      </c>
    </row>
    <row r="24" spans="1:6" ht="101.25" customHeight="1">
      <c r="A24" s="1">
        <v>21</v>
      </c>
      <c r="B24" s="5" t="s">
        <v>16</v>
      </c>
      <c r="C24" s="1">
        <f>8243.9+1586.5</f>
        <v>9830.4</v>
      </c>
      <c r="D24" s="1">
        <f>4588.7+1237.8</f>
        <v>5826.5</v>
      </c>
      <c r="E24" s="1">
        <f t="shared" si="0"/>
        <v>4003.8999999999996</v>
      </c>
      <c r="F24" s="6">
        <f t="shared" si="1"/>
        <v>59.270222981770836</v>
      </c>
    </row>
    <row r="25" spans="1:6" ht="119.25" customHeight="1">
      <c r="A25" s="1">
        <v>22</v>
      </c>
      <c r="B25" s="5" t="s">
        <v>17</v>
      </c>
      <c r="C25" s="1">
        <f>1796.2</f>
        <v>1796.2</v>
      </c>
      <c r="D25" s="1">
        <f>1051</f>
        <v>1051</v>
      </c>
      <c r="E25" s="1">
        <f t="shared" si="0"/>
        <v>745.2</v>
      </c>
      <c r="F25" s="6">
        <f t="shared" si="1"/>
        <v>58.51241509854136</v>
      </c>
    </row>
    <row r="26" spans="1:6" ht="67.5" customHeight="1">
      <c r="A26" s="1">
        <v>23</v>
      </c>
      <c r="B26" s="5" t="s">
        <v>23</v>
      </c>
      <c r="C26" s="1">
        <f>70</f>
        <v>70</v>
      </c>
      <c r="D26" s="1"/>
      <c r="E26" s="1">
        <f t="shared" si="0"/>
        <v>70</v>
      </c>
      <c r="F26" s="6">
        <f t="shared" si="1"/>
        <v>0</v>
      </c>
    </row>
    <row r="27" spans="1:6" ht="48" customHeight="1">
      <c r="A27" s="1">
        <v>24</v>
      </c>
      <c r="B27" s="5" t="s">
        <v>21</v>
      </c>
      <c r="C27" s="1">
        <f>32</f>
        <v>32</v>
      </c>
      <c r="D27" s="1">
        <f>0.7</f>
        <v>0.7</v>
      </c>
      <c r="E27" s="1">
        <f t="shared" si="0"/>
        <v>31.3</v>
      </c>
      <c r="F27" s="6">
        <f t="shared" si="1"/>
        <v>2.1875</v>
      </c>
    </row>
    <row r="28" spans="1:6" ht="25.5" customHeight="1">
      <c r="A28" s="1">
        <v>25</v>
      </c>
      <c r="B28" s="5" t="s">
        <v>18</v>
      </c>
      <c r="C28" s="1">
        <f>205.7+50.4</f>
        <v>256.09999999999997</v>
      </c>
      <c r="D28" s="1">
        <f>34.1+5</f>
        <v>39.1</v>
      </c>
      <c r="E28" s="1">
        <f t="shared" si="0"/>
        <v>216.99999999999997</v>
      </c>
      <c r="F28" s="6">
        <f t="shared" si="1"/>
        <v>15.267473643108163</v>
      </c>
    </row>
    <row r="29" spans="1:6" ht="16.5">
      <c r="A29" s="1"/>
      <c r="B29" s="5" t="s">
        <v>3</v>
      </c>
      <c r="C29" s="6">
        <f>C4+C5+C6+C7+C8+C9+C10+C11+C12+C13+C14+C15+C16+C17+C18+C19+C20+C21+C22+C23+C24+C25+C26+C27+C28</f>
        <v>157875.40000000002</v>
      </c>
      <c r="D29" s="6">
        <f>D4+D5+D6+D7+D8+D9+D10+D11+D12+D13+D14+D15+D16+D17+D18+D19+D20+D21+D22+D23+D24+D25+D26+D27+D28</f>
        <v>88326.30000000003</v>
      </c>
      <c r="E29" s="1">
        <f t="shared" si="0"/>
        <v>69549.09999999999</v>
      </c>
      <c r="F29" s="6">
        <f t="shared" si="1"/>
        <v>55.946841623204136</v>
      </c>
    </row>
  </sheetData>
  <sheetProtection/>
  <mergeCells count="1">
    <mergeCell ref="A1:F1"/>
  </mergeCells>
  <printOptions/>
  <pageMargins left="0.15" right="0.15" top="0.14" bottom="0.2" header="0.1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2019-10-21T08:31:24Z</cp:lastPrinted>
  <dcterms:created xsi:type="dcterms:W3CDTF">1996-10-08T23:32:33Z</dcterms:created>
  <dcterms:modified xsi:type="dcterms:W3CDTF">2021-07-20T12:45:10Z</dcterms:modified>
  <cp:category/>
  <cp:version/>
  <cp:contentType/>
  <cp:contentStatus/>
</cp:coreProperties>
</file>